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Assumptions" sheetId="2" state="visible" r:id="rId4"/>
    <sheet name="LP_Register" sheetId="3" state="visible" r:id="rId5"/>
    <sheet name="Investments" sheetId="4" state="visible" r:id="rId6"/>
    <sheet name="Financials" sheetId="5" state="visible" r:id="rId7"/>
    <sheet name="LP_Statement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<sst xmlns="http://schemas.openxmlformats.org/spreadsheetml/2006/main" count="190" uniqueCount="165">
  <si>
    <t xml:space="preserve">CRESTMOOR CAPITAL FUND I, LP</t>
  </si>
  <si>
    <t xml:space="preserve">Automated Fund Accounting &amp; Reporting — 5-Year Model | 2025–2029</t>
  </si>
  <si>
    <t xml:space="preserve">DEMO FUND — Built to showcase AI-powered PE fund automation</t>
  </si>
  <si>
    <t xml:space="preserve">FUND OVERVIEW</t>
  </si>
  <si>
    <t xml:space="preserve">Fund Name</t>
  </si>
  <si>
    <t xml:space="preserve">Crestmoor Capital Fund I, LP</t>
  </si>
  <si>
    <t xml:space="preserve">GP / Manager</t>
  </si>
  <si>
    <t xml:space="preserve">Crestmoor Capital Management, LLC</t>
  </si>
  <si>
    <t xml:space="preserve">Strategy</t>
  </si>
  <si>
    <t xml:space="preserve">Small Buyout</t>
  </si>
  <si>
    <t xml:space="preserve">Vintage Year</t>
  </si>
  <si>
    <t xml:space="preserve">2025</t>
  </si>
  <si>
    <t xml:space="preserve">Fund Size</t>
  </si>
  <si>
    <t xml:space="preserve">$150,000,000</t>
  </si>
  <si>
    <t xml:space="preserve">Currency</t>
  </si>
  <si>
    <t xml:space="preserve">USD</t>
  </si>
  <si>
    <t xml:space="preserve">Investment Period</t>
  </si>
  <si>
    <t xml:space="preserve">5 years (2025–2030)</t>
  </si>
  <si>
    <t xml:space="preserve">Fund Life</t>
  </si>
  <si>
    <t xml:space="preserve">10 years (2025–2035)</t>
  </si>
  <si>
    <t xml:space="preserve">Management Fee</t>
  </si>
  <si>
    <t xml:space="preserve">2.0% on committed capital</t>
  </si>
  <si>
    <t xml:space="preserve">Carried Interest</t>
  </si>
  <si>
    <t xml:space="preserve">20% above 8% hurdle (whole-fund)</t>
  </si>
  <si>
    <t xml:space="preserve">GP Commitment</t>
  </si>
  <si>
    <t xml:space="preserve">1% ($1,500,000)</t>
  </si>
  <si>
    <t xml:space="preserve">No. of LPs</t>
  </si>
  <si>
    <t xml:space="preserve">8</t>
  </si>
  <si>
    <t xml:space="preserve">Portfolio Companies</t>
  </si>
  <si>
    <t xml:space="preserve">4</t>
  </si>
  <si>
    <t xml:space="preserve">Reporting Period</t>
  </si>
  <si>
    <t xml:space="preserve">2025A – 2026A | 2027F – 2029F</t>
  </si>
  <si>
    <t xml:space="preserve">Domicile</t>
  </si>
  <si>
    <t xml:space="preserve">Delaware, USA</t>
  </si>
  <si>
    <t xml:space="preserve">NOTE</t>
  </si>
  <si>
    <t xml:space="preserve">All fund names, LP names, companies &amp; data are fictional — for illustration only</t>
  </si>
  <si>
    <t xml:space="preserve">FUND ASSUMPTIONS — CRESTMOOR CAPITAL FUND I, LP</t>
  </si>
  <si>
    <t xml:space="preserve">Parameter</t>
  </si>
  <si>
    <t xml:space="preserve">Value</t>
  </si>
  <si>
    <t xml:space="preserve">FUND DETAILS</t>
  </si>
  <si>
    <t xml:space="preserve">Fund Life (years)</t>
  </si>
  <si>
    <t xml:space="preserve">Investment Period (years)</t>
  </si>
  <si>
    <t xml:space="preserve">Total Commitments ($)</t>
  </si>
  <si>
    <t xml:space="preserve">GP Commitment ($)</t>
  </si>
  <si>
    <t xml:space="preserve">LP Commitments ($)</t>
  </si>
  <si>
    <t xml:space="preserve">FEES</t>
  </si>
  <si>
    <t xml:space="preserve">Mgmt Fee Rate</t>
  </si>
  <si>
    <t xml:space="preserve">Mgmt Fee Basis — Investment Period</t>
  </si>
  <si>
    <t xml:space="preserve">Committed Capital</t>
  </si>
  <si>
    <t xml:space="preserve">Annual Mgmt Fee ($)</t>
  </si>
  <si>
    <t xml:space="preserve">CARRIED INTEREST</t>
  </si>
  <si>
    <t xml:space="preserve">Carried Interest Rate</t>
  </si>
  <si>
    <t xml:space="preserve">Preferred Return (Hurdle)</t>
  </si>
  <si>
    <t xml:space="preserve">Carry Structure</t>
  </si>
  <si>
    <t xml:space="preserve">Whole-Fund</t>
  </si>
  <si>
    <t xml:space="preserve">Catch-Up Rate</t>
  </si>
  <si>
    <t xml:space="preserve">REPORTING</t>
  </si>
  <si>
    <t xml:space="preserve">Reporting Frequency</t>
  </si>
  <si>
    <t xml:space="preserve">Quarterly</t>
  </si>
  <si>
    <t xml:space="preserve">Fiscal Year End</t>
  </si>
  <si>
    <t xml:space="preserve">December 31</t>
  </si>
  <si>
    <t xml:space="preserve">Valuation Basis</t>
  </si>
  <si>
    <t xml:space="preserve">ASC 820 — Level 3 Fair Value (Quarterly)</t>
  </si>
  <si>
    <t xml:space="preserve">Actual Period</t>
  </si>
  <si>
    <t xml:space="preserve">2025 – 2026</t>
  </si>
  <si>
    <t xml:space="preserve">Forecast Period</t>
  </si>
  <si>
    <t xml:space="preserve">2027 – 2029</t>
  </si>
  <si>
    <t xml:space="preserve">LP REGISTER — CRESTMOOR CAPITAL FUND I, LP</t>
  </si>
  <si>
    <t xml:space="preserve">Limited Partner</t>
  </si>
  <si>
    <t xml:space="preserve">Type</t>
  </si>
  <si>
    <t xml:space="preserve">Commitment</t>
  </si>
  <si>
    <t xml:space="preserve">% Fund</t>
  </si>
  <si>
    <t xml:space="preserve">Call 1
Q1-2025</t>
  </si>
  <si>
    <t xml:space="preserve">Call 2
Q3-2025</t>
  </si>
  <si>
    <t xml:space="preserve">Call 3
Q4-2025</t>
  </si>
  <si>
    <t xml:space="preserve">Call 4
Q2-2026</t>
  </si>
  <si>
    <t xml:space="preserve">Call 5
Q4-2026</t>
  </si>
  <si>
    <t xml:space="preserve">Total Called</t>
  </si>
  <si>
    <t xml:space="preserve">% Called</t>
  </si>
  <si>
    <t xml:space="preserve">Meridian Pension Trust</t>
  </si>
  <si>
    <t xml:space="preserve">Institutional – Pension</t>
  </si>
  <si>
    <t xml:space="preserve">Pinecrest Endowment Fund</t>
  </si>
  <si>
    <t xml:space="preserve">Institutional – Endowment</t>
  </si>
  <si>
    <t xml:space="preserve">Summit Sovereign Wealth</t>
  </si>
  <si>
    <t xml:space="preserve">Sovereign Wealth Fund</t>
  </si>
  <si>
    <t xml:space="preserve">Oakfield Insurance Co.</t>
  </si>
  <si>
    <t xml:space="preserve">Insurance Company</t>
  </si>
  <si>
    <t xml:space="preserve">Lakewood Family Office</t>
  </si>
  <si>
    <t xml:space="preserve">Family Office</t>
  </si>
  <si>
    <t xml:space="preserve">Harborview Foundation</t>
  </si>
  <si>
    <t xml:space="preserve">Foundation</t>
  </si>
  <si>
    <t xml:space="preserve">Riverstone University</t>
  </si>
  <si>
    <t xml:space="preserve">University Endowment</t>
  </si>
  <si>
    <t xml:space="preserve">Crestview HNW Partners</t>
  </si>
  <si>
    <t xml:space="preserve">High Net Worth</t>
  </si>
  <si>
    <t xml:space="preserve">FUND TOTAL</t>
  </si>
  <si>
    <t xml:space="preserve">PORTFOLIO INVESTMENT REGISTER — 5-YEAR FAIR VALUE HISTORY</t>
  </si>
  <si>
    <t xml:space="preserve">Company</t>
  </si>
  <si>
    <t xml:space="preserve">Sector</t>
  </si>
  <si>
    <t xml:space="preserve">Entry</t>
  </si>
  <si>
    <t xml:space="preserve">Status</t>
  </si>
  <si>
    <t xml:space="preserve">Cost ($)</t>
  </si>
  <si>
    <t xml:space="preserve">FV 2025A ($)</t>
  </si>
  <si>
    <t xml:space="preserve">FV 2026A ($)</t>
  </si>
  <si>
    <t xml:space="preserve">FV 2027F ($)</t>
  </si>
  <si>
    <t xml:space="preserve">FV 2028F ($)</t>
  </si>
  <si>
    <t xml:space="preserve">FV 2029F ($)</t>
  </si>
  <si>
    <t xml:space="preserve">MOIC
2026A</t>
  </si>
  <si>
    <t xml:space="preserve">MOIC
2029F</t>
  </si>
  <si>
    <t xml:space="preserve">TechFlow Solutions</t>
  </si>
  <si>
    <t xml:space="preserve">Software / SaaS</t>
  </si>
  <si>
    <t xml:space="preserve">Q3-2025</t>
  </si>
  <si>
    <t xml:space="preserve">Active</t>
  </si>
  <si>
    <t xml:space="preserve">HealthFirst Clinics</t>
  </si>
  <si>
    <t xml:space="preserve">Healthcare Services</t>
  </si>
  <si>
    <t xml:space="preserve">Q4-2025</t>
  </si>
  <si>
    <t xml:space="preserve">—</t>
  </si>
  <si>
    <t xml:space="preserve">GreenPath Logistics</t>
  </si>
  <si>
    <t xml:space="preserve">Supply Chain &amp; Logistics</t>
  </si>
  <si>
    <t xml:space="preserve">Q2-2026</t>
  </si>
  <si>
    <t xml:space="preserve">ClearBridge Manufacturing</t>
  </si>
  <si>
    <t xml:space="preserve">Industrial Manufacturing</t>
  </si>
  <si>
    <t xml:space="preserve">Q4-2026</t>
  </si>
  <si>
    <t xml:space="preserve">PORTFOLIO TOTAL</t>
  </si>
  <si>
    <t xml:space="preserve">FINANCIAL STATEMENTS — 5-YEAR SUMMARY</t>
  </si>
  <si>
    <t xml:space="preserve">Dec-25 (A)</t>
  </si>
  <si>
    <t xml:space="preserve">Dec-26 (A)</t>
  </si>
  <si>
    <t xml:space="preserve">Dec-27 (F)</t>
  </si>
  <si>
    <t xml:space="preserve">Dec-28 (F)</t>
  </si>
  <si>
    <t xml:space="preserve">Dec-29 (F)</t>
  </si>
  <si>
    <t xml:space="preserve">STATEMENT OF OPERATIONS ($)</t>
  </si>
  <si>
    <t xml:space="preserve">INCOME</t>
  </si>
  <si>
    <t xml:space="preserve">Net Unrealized Appreciation / (Depreciation)</t>
  </si>
  <si>
    <t xml:space="preserve">Net Realized Gain / (Loss)</t>
  </si>
  <si>
    <t xml:space="preserve">Dividend / Interest Income</t>
  </si>
  <si>
    <t xml:space="preserve">Total Investment Income</t>
  </si>
  <si>
    <t xml:space="preserve">EXPENSES</t>
  </si>
  <si>
    <t xml:space="preserve">Management Fees</t>
  </si>
  <si>
    <t xml:space="preserve">Administration &amp; Other Fees</t>
  </si>
  <si>
    <t xml:space="preserve">Audit &amp; Tax</t>
  </si>
  <si>
    <t xml:space="preserve">Total Expenses</t>
  </si>
  <si>
    <t xml:space="preserve">NET INCOME / (LOSS)</t>
  </si>
  <si>
    <t xml:space="preserve">5-YEAR KEY METRICS SUMMARY</t>
  </si>
  <si>
    <t xml:space="preserve">Metric</t>
  </si>
  <si>
    <t xml:space="preserve">2025A</t>
  </si>
  <si>
    <t xml:space="preserve">2026A</t>
  </si>
  <si>
    <t xml:space="preserve">2027F</t>
  </si>
  <si>
    <t xml:space="preserve">2028F</t>
  </si>
  <si>
    <t xml:space="preserve">2029F</t>
  </si>
  <si>
    <t xml:space="preserve">Fund NAV ($)</t>
  </si>
  <si>
    <t xml:space="preserve">Capital Called Cumul. ($)</t>
  </si>
  <si>
    <t xml:space="preserve">% Commitments Called</t>
  </si>
  <si>
    <t xml:space="preserve">Annual Distributions ($)</t>
  </si>
  <si>
    <t xml:space="preserve">Cumulative Distributions ($)</t>
  </si>
  <si>
    <t xml:space="preserve">Portfolio Total FV ($)</t>
  </si>
  <si>
    <t xml:space="preserve">Total Value (NAV+Distrib) ($)</t>
  </si>
  <si>
    <t xml:space="preserve">TVPI (Gross)</t>
  </si>
  <si>
    <t xml:space="preserve">Management Fees Paid ($)</t>
  </si>
  <si>
    <t xml:space="preserve">LIMITED PARTNER CAPITAL ACCOUNTS — 5-YEAR SUMMARY</t>
  </si>
  <si>
    <t xml:space="preserve">Opened
(Called 2025A)</t>
  </si>
  <si>
    <t xml:space="preserve">Called
2026A</t>
  </si>
  <si>
    <t xml:space="preserve">Called
2027-29F</t>
  </si>
  <si>
    <t xml:space="preserve">Distributions
(2027-29F)</t>
  </si>
  <si>
    <t xml:space="preserve">Alloc. NAV
Dec-26A</t>
  </si>
  <si>
    <t xml:space="preserve">Alloc. NAV
Dec-29F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</si>
</sst>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&quot;($&quot;#,##0\);\-"/>
    <numFmt numFmtId="166" formatCode="0.0%;\(0.0%\);\-"/>
    <numFmt numFmtId="167" formatCode="0.00\x;\(0.00&quot;x)&quot;;\-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FFFFFF"/>
      <name val="Arial"/>
      <family val="0"/>
      <charset val="1"/>
    </font>
    <font>
      <i val="true"/>
      <sz val="12"/>
      <color rgb="FFA8D5E2"/>
      <name val="Arial"/>
      <family val="0"/>
      <charset val="1"/>
    </font>
    <font>
      <sz val="10"/>
      <color rgb="FFE8EDF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B71C1C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AAAAAA"/>
      <name val="Arial"/>
      <family val="0"/>
      <charset val="1"/>
    </font>
    <font>
      <sz val="10"/>
      <color rgb="FF8E5DA8"/>
      <name val="Arial"/>
      <family val="0"/>
      <charset val="1"/>
    </font>
    <font>
      <b val="true"/>
      <sz val="10"/>
      <color rgb="FF1A2840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b val="true"/>
      <sz val="10"/>
      <color rgb="FF8E5DA8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0F2545"/>
        <bgColor rgb="FF1A2840"/>
      </patternFill>
    </fill>
    <fill>
      <patternFill patternType="solid">
        <fgColor rgb="FF0D7A8A"/>
        <bgColor rgb="FF00695C"/>
      </patternFill>
    </fill>
    <fill>
      <patternFill patternType="solid">
        <fgColor rgb="FFFFFFFF"/>
        <bgColor rgb="FFF4F6F9"/>
      </patternFill>
    </fill>
    <fill>
      <patternFill patternType="solid">
        <fgColor rgb="FFFFF8E1"/>
        <bgColor rgb="FFF4F6F9"/>
      </patternFill>
    </fill>
    <fill>
      <patternFill patternType="solid">
        <fgColor rgb="FF1A7F4B"/>
        <bgColor rgb="FF0D7A8A"/>
      </patternFill>
    </fill>
    <fill>
      <patternFill patternType="solid">
        <fgColor rgb="FF145214"/>
        <bgColor rgb="FF333300"/>
      </patternFill>
    </fill>
    <fill>
      <patternFill patternType="solid">
        <fgColor rgb="FFF4F6F9"/>
        <bgColor rgb="FFE8F8F0"/>
      </patternFill>
    </fill>
    <fill>
      <patternFill patternType="solid">
        <fgColor rgb="FFE8EDF6"/>
        <bgColor rgb="FFE8F8F0"/>
      </patternFill>
    </fill>
    <fill>
      <patternFill patternType="solid">
        <fgColor rgb="FFE8F8F0"/>
        <bgColor rgb="FFF4F6F9"/>
      </patternFill>
    </fill>
    <fill>
      <patternFill patternType="solid">
        <fgColor rgb="FF8E5DA8"/>
        <bgColor rgb="FF808080"/>
      </patternFill>
    </fill>
    <fill>
      <patternFill patternType="solid">
        <fgColor rgb="FF455A64"/>
        <bgColor rgb="FF1A7F4B"/>
      </patternFill>
    </fill>
    <fill>
      <patternFill patternType="solid">
        <fgColor rgb="FF6A1B9A"/>
        <bgColor rgb="FF800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5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8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9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6A1B9A"/>
      <rgbColor rgb="FF0D7A8A"/>
      <rgbColor rgb="FFCCCCCC"/>
      <rgbColor rgb="FF808080"/>
      <rgbColor rgb="FF9999FF"/>
      <rgbColor rgb="FF993366"/>
      <rgbColor rgb="FFFFF8E1"/>
      <rgbColor rgb="FFE8F8F0"/>
      <rgbColor rgb="FF660066"/>
      <rgbColor rgb="FFFF8080"/>
      <rgbColor rgb="FF1565C0"/>
      <rgbColor rgb="FFCCCCFF"/>
      <rgbColor rgb="FF000080"/>
      <rgbColor rgb="FFFF00FF"/>
      <rgbColor rgb="FFFFFF00"/>
      <rgbColor rgb="FF00FFFF"/>
      <rgbColor rgb="FF800080"/>
      <rgbColor rgb="FF800000"/>
      <rgbColor rgb="FF00695C"/>
      <rgbColor rgb="FF0000FF"/>
      <rgbColor rgb="FF00CCFF"/>
      <rgbColor rgb="FFE8EDF6"/>
      <rgbColor rgb="FFF4F6F9"/>
      <rgbColor rgb="FFFFFF99"/>
      <rgbColor rgb="FFA8D5E2"/>
      <rgbColor rgb="FFFF99CC"/>
      <rgbColor rgb="FFCC99FF"/>
      <rgbColor rgb="FFFFCC99"/>
      <rgbColor rgb="FF3366FF"/>
      <rgbColor rgb="FF33CCCC"/>
      <rgbColor rgb="FF99CC00"/>
      <rgbColor rgb="FFFFCC00"/>
      <rgbColor rgb="FFC9943B"/>
      <rgbColor rgb="FFFF6600"/>
      <rgbColor rgb="FF8E5DA8"/>
      <rgbColor rgb="FFAAAAAA"/>
      <rgbColor rgb="FF0F2545"/>
      <rgbColor rgb="FF1A7F4B"/>
      <rgbColor rgb="FF145214"/>
      <rgbColor rgb="FF333300"/>
      <rgbColor rgb="FFB71C1C"/>
      <rgbColor rgb="FF993366"/>
      <rgbColor rgb="FF455A64"/>
      <rgbColor rgb="FF1A28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2545"/>
    <pageSetUpPr fitToPage="false"/>
  </sheetPr>
  <dimension ref="B2:C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2"/>
    <col collapsed="false" customWidth="true" hidden="false" outlineLevel="0" max="3" min="3" style="1" width="22"/>
    <col collapsed="false" customWidth="true" hidden="false" outlineLevel="0" max="4" min="4" style="1" width="3"/>
  </cols>
  <sheetData>
    <row r="2" customFormat="false" ht="51.75" hidden="false" customHeight="true" outlineLevel="0" collapsed="false">
      <c r="B2" s="2" t="s">
        <v>0</v>
      </c>
      <c r="C2" s="2"/>
    </row>
    <row r="3" customFormat="false" ht="24" hidden="false" customHeight="true" outlineLevel="0" collapsed="false">
      <c r="B3" s="3" t="s">
        <v>1</v>
      </c>
      <c r="C3" s="3"/>
    </row>
    <row r="4" customFormat="false" ht="18" hidden="false" customHeight="true" outlineLevel="0" collapsed="false">
      <c r="B4" s="4" t="s">
        <v>2</v>
      </c>
      <c r="C4" s="4"/>
    </row>
    <row r="6" customFormat="false" ht="15" hidden="false" customHeight="true" outlineLevel="0" collapsed="false">
      <c r="B6" s="5" t="s">
        <v>3</v>
      </c>
      <c r="C6" s="5"/>
    </row>
    <row r="7" customFormat="false" ht="18" hidden="false" customHeight="true" outlineLevel="0" collapsed="false">
      <c r="B7" s="6" t="s">
        <v>4</v>
      </c>
      <c r="C7" s="7" t="s">
        <v>5</v>
      </c>
    </row>
    <row r="8" customFormat="false" ht="18" hidden="false" customHeight="true" outlineLevel="0" collapsed="false">
      <c r="B8" s="6" t="s">
        <v>6</v>
      </c>
      <c r="C8" s="7" t="s">
        <v>7</v>
      </c>
    </row>
    <row r="9" customFormat="false" ht="18" hidden="false" customHeight="true" outlineLevel="0" collapsed="false">
      <c r="B9" s="6" t="s">
        <v>8</v>
      </c>
      <c r="C9" s="7" t="s">
        <v>9</v>
      </c>
    </row>
    <row r="10" customFormat="false" ht="18" hidden="false" customHeight="true" outlineLevel="0" collapsed="false">
      <c r="B10" s="6" t="s">
        <v>10</v>
      </c>
      <c r="C10" s="7" t="s">
        <v>11</v>
      </c>
    </row>
    <row r="11" customFormat="false" ht="18" hidden="false" customHeight="true" outlineLevel="0" collapsed="false">
      <c r="B11" s="6" t="s">
        <v>12</v>
      </c>
      <c r="C11" s="7" t="s">
        <v>13</v>
      </c>
    </row>
    <row r="12" customFormat="false" ht="18" hidden="false" customHeight="true" outlineLevel="0" collapsed="false">
      <c r="B12" s="6" t="s">
        <v>14</v>
      </c>
      <c r="C12" s="7" t="s">
        <v>15</v>
      </c>
    </row>
    <row r="13" customFormat="false" ht="18" hidden="false" customHeight="true" outlineLevel="0" collapsed="false">
      <c r="B13" s="6" t="s">
        <v>16</v>
      </c>
      <c r="C13" s="7" t="s">
        <v>17</v>
      </c>
    </row>
    <row r="14" customFormat="false" ht="18" hidden="false" customHeight="true" outlineLevel="0" collapsed="false">
      <c r="B14" s="6" t="s">
        <v>18</v>
      </c>
      <c r="C14" s="7" t="s">
        <v>19</v>
      </c>
    </row>
    <row r="15" customFormat="false" ht="18" hidden="false" customHeight="true" outlineLevel="0" collapsed="false">
      <c r="B15" s="6" t="s">
        <v>20</v>
      </c>
      <c r="C15" s="7" t="s">
        <v>21</v>
      </c>
    </row>
    <row r="16" customFormat="false" ht="18" hidden="false" customHeight="true" outlineLevel="0" collapsed="false">
      <c r="B16" s="6" t="s">
        <v>22</v>
      </c>
      <c r="C16" s="7" t="s">
        <v>23</v>
      </c>
    </row>
    <row r="17" customFormat="false" ht="18" hidden="false" customHeight="true" outlineLevel="0" collapsed="false">
      <c r="B17" s="6" t="s">
        <v>24</v>
      </c>
      <c r="C17" s="7" t="s">
        <v>25</v>
      </c>
    </row>
    <row r="18" customFormat="false" ht="18" hidden="false" customHeight="true" outlineLevel="0" collapsed="false">
      <c r="B18" s="6" t="s">
        <v>26</v>
      </c>
      <c r="C18" s="7" t="s">
        <v>27</v>
      </c>
    </row>
    <row r="19" customFormat="false" ht="18" hidden="false" customHeight="true" outlineLevel="0" collapsed="false">
      <c r="B19" s="6" t="s">
        <v>28</v>
      </c>
      <c r="C19" s="7" t="s">
        <v>29</v>
      </c>
    </row>
    <row r="20" customFormat="false" ht="18" hidden="false" customHeight="true" outlineLevel="0" collapsed="false">
      <c r="B20" s="6" t="s">
        <v>30</v>
      </c>
      <c r="C20" s="7" t="s">
        <v>31</v>
      </c>
    </row>
    <row r="21" customFormat="false" ht="18" hidden="false" customHeight="true" outlineLevel="0" collapsed="false">
      <c r="B21" s="6" t="s">
        <v>32</v>
      </c>
      <c r="C21" s="7" t="s">
        <v>33</v>
      </c>
    </row>
    <row r="22" customFormat="false" ht="18" hidden="false" customHeight="true" outlineLevel="0" collapsed="false">
      <c r="B22" s="8" t="s">
        <v>34</v>
      </c>
      <c r="C22" s="9" t="s">
        <v>35</v>
      </c>
    </row>
  </sheetData>
  <mergeCells count="4">
    <mergeCell ref="B2:C2"/>
    <mergeCell ref="B3:C3"/>
    <mergeCell ref="B4:C4"/>
    <mergeCell ref="B6:C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7A8A"/>
    <pageSetUpPr fitToPage="false"/>
  </sheetPr>
  <dimension ref="B1:C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8"/>
    <col collapsed="false" customWidth="true" hidden="false" outlineLevel="0" max="3" min="3" style="1" width="20"/>
    <col collapsed="false" customWidth="true" hidden="false" outlineLevel="0" max="4" min="4" style="1" width="3"/>
  </cols>
  <sheetData>
    <row r="1" customFormat="false" ht="15" hidden="false" customHeight="true" outlineLevel="0" collapsed="false">
      <c r="B1" s="10" t="s">
        <v>36</v>
      </c>
      <c r="C1" s="10"/>
    </row>
    <row r="2" customFormat="false" ht="15" hidden="false" customHeight="true" outlineLevel="0" collapsed="false">
      <c r="B2" s="11" t="s">
        <v>37</v>
      </c>
      <c r="C2" s="5" t="s">
        <v>38</v>
      </c>
    </row>
    <row r="3" customFormat="false" ht="18" hidden="false" customHeight="true" outlineLevel="0" collapsed="false">
      <c r="B3" s="11" t="s">
        <v>39</v>
      </c>
      <c r="C3" s="11"/>
    </row>
    <row r="4" customFormat="false" ht="18" hidden="false" customHeight="true" outlineLevel="0" collapsed="false">
      <c r="B4" s="6" t="s">
        <v>4</v>
      </c>
      <c r="C4" s="12" t="s">
        <v>5</v>
      </c>
    </row>
    <row r="5" customFormat="false" ht="18" hidden="false" customHeight="true" outlineLevel="0" collapsed="false">
      <c r="B5" s="6" t="s">
        <v>6</v>
      </c>
      <c r="C5" s="12" t="s">
        <v>7</v>
      </c>
    </row>
    <row r="6" customFormat="false" ht="18" hidden="false" customHeight="true" outlineLevel="0" collapsed="false">
      <c r="B6" s="6" t="s">
        <v>10</v>
      </c>
      <c r="C6" s="12" t="n">
        <v>2025</v>
      </c>
    </row>
    <row r="7" customFormat="false" ht="18" hidden="false" customHeight="true" outlineLevel="0" collapsed="false">
      <c r="B7" s="6" t="s">
        <v>40</v>
      </c>
      <c r="C7" s="12" t="n">
        <v>10</v>
      </c>
    </row>
    <row r="8" customFormat="false" ht="18" hidden="false" customHeight="true" outlineLevel="0" collapsed="false">
      <c r="B8" s="6" t="s">
        <v>41</v>
      </c>
      <c r="C8" s="12" t="n">
        <v>5</v>
      </c>
    </row>
    <row r="9" customFormat="false" ht="18" hidden="false" customHeight="true" outlineLevel="0" collapsed="false">
      <c r="B9" s="6" t="s">
        <v>42</v>
      </c>
      <c r="C9" s="13" t="n">
        <v>150000000</v>
      </c>
    </row>
    <row r="10" customFormat="false" ht="18" hidden="false" customHeight="true" outlineLevel="0" collapsed="false">
      <c r="B10" s="6" t="s">
        <v>43</v>
      </c>
      <c r="C10" s="13" t="n">
        <v>1500000</v>
      </c>
    </row>
    <row r="11" customFormat="false" ht="18" hidden="false" customHeight="true" outlineLevel="0" collapsed="false">
      <c r="B11" s="6" t="s">
        <v>44</v>
      </c>
      <c r="C11" s="13" t="n">
        <v>148500000</v>
      </c>
    </row>
    <row r="12" customFormat="false" ht="18" hidden="false" customHeight="true" outlineLevel="0" collapsed="false">
      <c r="B12" s="11" t="s">
        <v>45</v>
      </c>
      <c r="C12" s="11"/>
    </row>
    <row r="13" customFormat="false" ht="18" hidden="false" customHeight="true" outlineLevel="0" collapsed="false">
      <c r="B13" s="6" t="s">
        <v>46</v>
      </c>
      <c r="C13" s="14" t="n">
        <v>0.02</v>
      </c>
    </row>
    <row r="14" customFormat="false" ht="18" hidden="false" customHeight="true" outlineLevel="0" collapsed="false">
      <c r="B14" s="6" t="s">
        <v>47</v>
      </c>
      <c r="C14" s="12" t="s">
        <v>48</v>
      </c>
    </row>
    <row r="15" customFormat="false" ht="18" hidden="false" customHeight="true" outlineLevel="0" collapsed="false">
      <c r="B15" s="6" t="s">
        <v>49</v>
      </c>
      <c r="C15" s="13" t="n">
        <v>3000000</v>
      </c>
    </row>
    <row r="16" customFormat="false" ht="18" hidden="false" customHeight="true" outlineLevel="0" collapsed="false">
      <c r="B16" s="11" t="s">
        <v>50</v>
      </c>
      <c r="C16" s="11"/>
    </row>
    <row r="17" customFormat="false" ht="18" hidden="false" customHeight="true" outlineLevel="0" collapsed="false">
      <c r="B17" s="6" t="s">
        <v>51</v>
      </c>
      <c r="C17" s="14" t="n">
        <v>0.2</v>
      </c>
    </row>
    <row r="18" customFormat="false" ht="18" hidden="false" customHeight="true" outlineLevel="0" collapsed="false">
      <c r="B18" s="6" t="s">
        <v>52</v>
      </c>
      <c r="C18" s="14" t="n">
        <v>0.08</v>
      </c>
    </row>
    <row r="19" customFormat="false" ht="18" hidden="false" customHeight="true" outlineLevel="0" collapsed="false">
      <c r="B19" s="6" t="s">
        <v>53</v>
      </c>
      <c r="C19" s="12" t="s">
        <v>54</v>
      </c>
    </row>
    <row r="20" customFormat="false" ht="18" hidden="false" customHeight="true" outlineLevel="0" collapsed="false">
      <c r="B20" s="6" t="s">
        <v>55</v>
      </c>
      <c r="C20" s="15" t="n">
        <v>1</v>
      </c>
    </row>
    <row r="21" customFormat="false" ht="18" hidden="false" customHeight="true" outlineLevel="0" collapsed="false">
      <c r="B21" s="11" t="s">
        <v>56</v>
      </c>
      <c r="C21" s="11"/>
    </row>
    <row r="22" customFormat="false" ht="18" hidden="false" customHeight="true" outlineLevel="0" collapsed="false">
      <c r="B22" s="6" t="s">
        <v>14</v>
      </c>
      <c r="C22" s="12" t="s">
        <v>15</v>
      </c>
    </row>
    <row r="23" customFormat="false" ht="18" hidden="false" customHeight="true" outlineLevel="0" collapsed="false">
      <c r="B23" s="6" t="s">
        <v>57</v>
      </c>
      <c r="C23" s="12" t="s">
        <v>58</v>
      </c>
    </row>
    <row r="24" customFormat="false" ht="18" hidden="false" customHeight="true" outlineLevel="0" collapsed="false">
      <c r="B24" s="6" t="s">
        <v>59</v>
      </c>
      <c r="C24" s="12" t="s">
        <v>60</v>
      </c>
    </row>
    <row r="25" customFormat="false" ht="18" hidden="false" customHeight="true" outlineLevel="0" collapsed="false">
      <c r="B25" s="6" t="s">
        <v>61</v>
      </c>
      <c r="C25" s="12" t="s">
        <v>62</v>
      </c>
    </row>
    <row r="26" customFormat="false" ht="18" hidden="false" customHeight="true" outlineLevel="0" collapsed="false">
      <c r="B26" s="6" t="s">
        <v>63</v>
      </c>
      <c r="C26" s="12" t="s">
        <v>64</v>
      </c>
    </row>
    <row r="27" customFormat="false" ht="18" hidden="false" customHeight="true" outlineLevel="0" collapsed="false">
      <c r="B27" s="6" t="s">
        <v>65</v>
      </c>
      <c r="C27" s="12" t="s">
        <v>66</v>
      </c>
    </row>
  </sheetData>
  <mergeCells count="5">
    <mergeCell ref="B1:C1"/>
    <mergeCell ref="B3:C3"/>
    <mergeCell ref="B12:C12"/>
    <mergeCell ref="B16:C16"/>
    <mergeCell ref="B21:C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7F4B"/>
    <pageSetUpPr fitToPage="false"/>
  </sheetPr>
  <dimension ref="B1:M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6"/>
    <col collapsed="false" customWidth="true" hidden="false" outlineLevel="0" max="3" min="3" style="1" width="5"/>
    <col collapsed="false" customWidth="true" hidden="false" outlineLevel="0" max="4" min="4" style="1" width="14"/>
    <col collapsed="false" customWidth="true" hidden="false" outlineLevel="0" max="5" min="5" style="1" width="11"/>
    <col collapsed="false" customWidth="true" hidden="false" outlineLevel="0" max="10" min="6" style="1" width="12"/>
    <col collapsed="false" customWidth="true" hidden="false" outlineLevel="0" max="11" min="11" style="1" width="14"/>
    <col collapsed="false" customWidth="true" hidden="false" outlineLevel="0" max="12" min="12" style="1" width="11"/>
    <col collapsed="false" customWidth="true" hidden="false" outlineLevel="0" max="13" min="13" style="1" width="13"/>
    <col collapsed="false" customWidth="true" hidden="false" outlineLevel="0" max="14" min="14" style="1" width="3"/>
  </cols>
  <sheetData>
    <row r="1" customFormat="false" ht="15" hidden="false" customHeight="true" outlineLevel="0" collapsed="false">
      <c r="B1" s="10" t="s">
        <v>67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customFormat="false" ht="31.5" hidden="false" customHeight="true" outlineLevel="0" collapsed="false">
      <c r="B2" s="11" t="s">
        <v>68</v>
      </c>
      <c r="C2" s="11"/>
      <c r="D2" s="5" t="s">
        <v>69</v>
      </c>
      <c r="E2" s="5" t="s">
        <v>70</v>
      </c>
      <c r="F2" s="5" t="s">
        <v>71</v>
      </c>
      <c r="G2" s="16" t="s">
        <v>72</v>
      </c>
      <c r="H2" s="16" t="s">
        <v>73</v>
      </c>
      <c r="I2" s="16" t="s">
        <v>74</v>
      </c>
      <c r="J2" s="16" t="s">
        <v>75</v>
      </c>
      <c r="K2" s="16" t="s">
        <v>76</v>
      </c>
      <c r="L2" s="17" t="s">
        <v>77</v>
      </c>
      <c r="M2" s="17" t="s">
        <v>78</v>
      </c>
    </row>
    <row r="3" customFormat="false" ht="18" hidden="false" customHeight="true" outlineLevel="0" collapsed="false">
      <c r="B3" s="7" t="s">
        <v>79</v>
      </c>
      <c r="C3" s="7"/>
      <c r="D3" s="7" t="s">
        <v>80</v>
      </c>
      <c r="E3" s="13" t="n">
        <v>30000000</v>
      </c>
      <c r="F3" s="18" t="n">
        <f aca="false">E3/E$11</f>
        <v>0.2</v>
      </c>
      <c r="G3" s="19" t="n">
        <f aca="false">E3*0.1</f>
        <v>3000000</v>
      </c>
      <c r="H3" s="19" t="n">
        <f aca="false">E3*0.15</f>
        <v>4500000</v>
      </c>
      <c r="I3" s="19" t="n">
        <f aca="false">E3*0.12</f>
        <v>3600000</v>
      </c>
      <c r="J3" s="19" t="n">
        <f aca="false">E3*0.1</f>
        <v>3000000</v>
      </c>
      <c r="K3" s="19" t="n">
        <f aca="false">E3*0.08</f>
        <v>2400000</v>
      </c>
      <c r="L3" s="20" t="n">
        <f aca="false">SUM(G3:K3)</f>
        <v>16500000</v>
      </c>
      <c r="M3" s="18" t="n">
        <f aca="false">L3/E3</f>
        <v>0.55</v>
      </c>
    </row>
    <row r="4" customFormat="false" ht="18" hidden="false" customHeight="true" outlineLevel="0" collapsed="false">
      <c r="B4" s="21" t="s">
        <v>81</v>
      </c>
      <c r="C4" s="21"/>
      <c r="D4" s="21" t="s">
        <v>82</v>
      </c>
      <c r="E4" s="22" t="n">
        <v>25000000</v>
      </c>
      <c r="F4" s="23" t="n">
        <f aca="false">E4/E$11</f>
        <v>0.166666666666667</v>
      </c>
      <c r="G4" s="24" t="n">
        <f aca="false">E4*0.1</f>
        <v>2500000</v>
      </c>
      <c r="H4" s="24" t="n">
        <f aca="false">E4*0.15</f>
        <v>3750000</v>
      </c>
      <c r="I4" s="24" t="n">
        <f aca="false">E4*0.12</f>
        <v>3000000</v>
      </c>
      <c r="J4" s="24" t="n">
        <f aca="false">E4*0.1</f>
        <v>2500000</v>
      </c>
      <c r="K4" s="24" t="n">
        <f aca="false">E4*0.08</f>
        <v>2000000</v>
      </c>
      <c r="L4" s="25" t="n">
        <f aca="false">SUM(G4:K4)</f>
        <v>13750000</v>
      </c>
      <c r="M4" s="23" t="n">
        <f aca="false">L4/E4</f>
        <v>0.55</v>
      </c>
    </row>
    <row r="5" customFormat="false" ht="18" hidden="false" customHeight="true" outlineLevel="0" collapsed="false">
      <c r="B5" s="7" t="s">
        <v>83</v>
      </c>
      <c r="C5" s="7"/>
      <c r="D5" s="7" t="s">
        <v>84</v>
      </c>
      <c r="E5" s="13" t="n">
        <v>25000000</v>
      </c>
      <c r="F5" s="18" t="n">
        <f aca="false">E5/E$11</f>
        <v>0.166666666666667</v>
      </c>
      <c r="G5" s="19" t="n">
        <f aca="false">E5*0.1</f>
        <v>2500000</v>
      </c>
      <c r="H5" s="19" t="n">
        <f aca="false">E5*0.15</f>
        <v>3750000</v>
      </c>
      <c r="I5" s="19" t="n">
        <f aca="false">E5*0.12</f>
        <v>3000000</v>
      </c>
      <c r="J5" s="19" t="n">
        <f aca="false">E5*0.1</f>
        <v>2500000</v>
      </c>
      <c r="K5" s="19" t="n">
        <f aca="false">E5*0.08</f>
        <v>2000000</v>
      </c>
      <c r="L5" s="20" t="n">
        <f aca="false">SUM(G5:K5)</f>
        <v>13750000</v>
      </c>
      <c r="M5" s="18" t="n">
        <f aca="false">L5/E5</f>
        <v>0.55</v>
      </c>
    </row>
    <row r="6" customFormat="false" ht="18" hidden="false" customHeight="true" outlineLevel="0" collapsed="false">
      <c r="B6" s="21" t="s">
        <v>85</v>
      </c>
      <c r="C6" s="21"/>
      <c r="D6" s="21" t="s">
        <v>86</v>
      </c>
      <c r="E6" s="22" t="n">
        <v>20000000</v>
      </c>
      <c r="F6" s="23" t="n">
        <f aca="false">E6/E$11</f>
        <v>0.133333333333333</v>
      </c>
      <c r="G6" s="24" t="n">
        <f aca="false">E6*0.1</f>
        <v>2000000</v>
      </c>
      <c r="H6" s="24" t="n">
        <f aca="false">E6*0.15</f>
        <v>3000000</v>
      </c>
      <c r="I6" s="24" t="n">
        <f aca="false">E6*0.12</f>
        <v>2400000</v>
      </c>
      <c r="J6" s="24" t="n">
        <f aca="false">E6*0.1</f>
        <v>2000000</v>
      </c>
      <c r="K6" s="24" t="n">
        <f aca="false">E6*0.08</f>
        <v>1600000</v>
      </c>
      <c r="L6" s="25" t="n">
        <f aca="false">SUM(G6:K6)</f>
        <v>11000000</v>
      </c>
      <c r="M6" s="23" t="n">
        <f aca="false">L6/E6</f>
        <v>0.55</v>
      </c>
    </row>
    <row r="7" customFormat="false" ht="18" hidden="false" customHeight="true" outlineLevel="0" collapsed="false">
      <c r="B7" s="7" t="s">
        <v>87</v>
      </c>
      <c r="C7" s="7"/>
      <c r="D7" s="7" t="s">
        <v>88</v>
      </c>
      <c r="E7" s="13" t="n">
        <v>20000000</v>
      </c>
      <c r="F7" s="18" t="n">
        <f aca="false">E7/E$11</f>
        <v>0.133333333333333</v>
      </c>
      <c r="G7" s="19" t="n">
        <f aca="false">E7*0.1</f>
        <v>2000000</v>
      </c>
      <c r="H7" s="19" t="n">
        <f aca="false">E7*0.15</f>
        <v>3000000</v>
      </c>
      <c r="I7" s="19" t="n">
        <f aca="false">E7*0.12</f>
        <v>2400000</v>
      </c>
      <c r="J7" s="19" t="n">
        <f aca="false">E7*0.1</f>
        <v>2000000</v>
      </c>
      <c r="K7" s="19" t="n">
        <f aca="false">E7*0.08</f>
        <v>1600000</v>
      </c>
      <c r="L7" s="20" t="n">
        <f aca="false">SUM(G7:K7)</f>
        <v>11000000</v>
      </c>
      <c r="M7" s="18" t="n">
        <f aca="false">L7/E7</f>
        <v>0.55</v>
      </c>
    </row>
    <row r="8" customFormat="false" ht="18" hidden="false" customHeight="true" outlineLevel="0" collapsed="false">
      <c r="B8" s="21" t="s">
        <v>89</v>
      </c>
      <c r="C8" s="21"/>
      <c r="D8" s="21" t="s">
        <v>90</v>
      </c>
      <c r="E8" s="22" t="n">
        <v>15000000</v>
      </c>
      <c r="F8" s="23" t="n">
        <f aca="false">E8/E$11</f>
        <v>0.1</v>
      </c>
      <c r="G8" s="24" t="n">
        <f aca="false">E8*0.1</f>
        <v>1500000</v>
      </c>
      <c r="H8" s="24" t="n">
        <f aca="false">E8*0.15</f>
        <v>2250000</v>
      </c>
      <c r="I8" s="24" t="n">
        <f aca="false">E8*0.12</f>
        <v>1800000</v>
      </c>
      <c r="J8" s="24" t="n">
        <f aca="false">E8*0.1</f>
        <v>1500000</v>
      </c>
      <c r="K8" s="24" t="n">
        <f aca="false">E8*0.08</f>
        <v>1200000</v>
      </c>
      <c r="L8" s="25" t="n">
        <f aca="false">SUM(G8:K8)</f>
        <v>8250000</v>
      </c>
      <c r="M8" s="23" t="n">
        <f aca="false">L8/E8</f>
        <v>0.55</v>
      </c>
    </row>
    <row r="9" customFormat="false" ht="18" hidden="false" customHeight="true" outlineLevel="0" collapsed="false">
      <c r="B9" s="7" t="s">
        <v>91</v>
      </c>
      <c r="C9" s="7"/>
      <c r="D9" s="7" t="s">
        <v>92</v>
      </c>
      <c r="E9" s="13" t="n">
        <v>10000000</v>
      </c>
      <c r="F9" s="18" t="n">
        <f aca="false">E9/E$11</f>
        <v>0.0666666666666667</v>
      </c>
      <c r="G9" s="19" t="n">
        <f aca="false">E9*0.1</f>
        <v>1000000</v>
      </c>
      <c r="H9" s="19" t="n">
        <f aca="false">E9*0.15</f>
        <v>1500000</v>
      </c>
      <c r="I9" s="19" t="n">
        <f aca="false">E9*0.12</f>
        <v>1200000</v>
      </c>
      <c r="J9" s="19" t="n">
        <f aca="false">E9*0.1</f>
        <v>1000000</v>
      </c>
      <c r="K9" s="19" t="n">
        <f aca="false">E9*0.08</f>
        <v>800000</v>
      </c>
      <c r="L9" s="20" t="n">
        <f aca="false">SUM(G9:K9)</f>
        <v>5500000</v>
      </c>
      <c r="M9" s="18" t="n">
        <f aca="false">L9/E9</f>
        <v>0.55</v>
      </c>
    </row>
    <row r="10" customFormat="false" ht="18" hidden="false" customHeight="true" outlineLevel="0" collapsed="false">
      <c r="B10" s="21" t="s">
        <v>93</v>
      </c>
      <c r="C10" s="21"/>
      <c r="D10" s="21" t="s">
        <v>94</v>
      </c>
      <c r="E10" s="22" t="n">
        <v>5000000</v>
      </c>
      <c r="F10" s="23" t="n">
        <f aca="false">E10/E$11</f>
        <v>0.0333333333333333</v>
      </c>
      <c r="G10" s="24" t="n">
        <f aca="false">E10*0.1</f>
        <v>500000</v>
      </c>
      <c r="H10" s="24" t="n">
        <f aca="false">E10*0.15</f>
        <v>750000</v>
      </c>
      <c r="I10" s="24" t="n">
        <f aca="false">E10*0.12</f>
        <v>600000</v>
      </c>
      <c r="J10" s="24" t="n">
        <f aca="false">E10*0.1</f>
        <v>500000</v>
      </c>
      <c r="K10" s="24" t="n">
        <f aca="false">E10*0.08</f>
        <v>400000</v>
      </c>
      <c r="L10" s="25" t="n">
        <f aca="false">SUM(G10:K10)</f>
        <v>2750000</v>
      </c>
      <c r="M10" s="23" t="n">
        <f aca="false">L10/E10</f>
        <v>0.55</v>
      </c>
    </row>
    <row r="11" customFormat="false" ht="19.5" hidden="false" customHeight="true" outlineLevel="0" collapsed="false">
      <c r="B11" s="26" t="s">
        <v>95</v>
      </c>
      <c r="C11" s="26"/>
      <c r="D11" s="27"/>
      <c r="E11" s="28" t="n">
        <f aca="false">SUM(E3:E10)</f>
        <v>150000000</v>
      </c>
      <c r="F11" s="29" t="n">
        <f aca="false">100%</f>
        <v>1</v>
      </c>
      <c r="G11" s="28" t="n">
        <f aca="false">SUM(G3:G10)</f>
        <v>15000000</v>
      </c>
      <c r="H11" s="28" t="n">
        <f aca="false">SUM(H3:H10)</f>
        <v>22500000</v>
      </c>
      <c r="I11" s="28" t="n">
        <f aca="false">SUM(I3:I10)</f>
        <v>18000000</v>
      </c>
      <c r="J11" s="28" t="n">
        <f aca="false">SUM(J3:J10)</f>
        <v>15000000</v>
      </c>
      <c r="K11" s="28" t="n">
        <f aca="false">SUM(K3:K10)</f>
        <v>12000000</v>
      </c>
      <c r="L11" s="28" t="n">
        <f aca="false">SUM(L3:L10)</f>
        <v>82500000</v>
      </c>
      <c r="M11" s="29" t="n">
        <f aca="false">L11/E11</f>
        <v>0.55</v>
      </c>
    </row>
  </sheetData>
  <mergeCells count="11">
    <mergeCell ref="B1:M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943B"/>
    <pageSetUpPr fitToPage="false"/>
  </sheetPr>
  <dimension ref="B1:M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6"/>
    <col collapsed="false" customWidth="true" hidden="false" outlineLevel="0" max="3" min="3" style="1" width="14"/>
    <col collapsed="false" customWidth="true" hidden="false" outlineLevel="0" max="4" min="4" style="1" width="12"/>
    <col collapsed="false" customWidth="true" hidden="false" outlineLevel="0" max="5" min="5" style="1" width="10"/>
    <col collapsed="false" customWidth="true" hidden="false" outlineLevel="0" max="6" min="6" style="1" width="12"/>
    <col collapsed="false" customWidth="true" hidden="false" outlineLevel="0" max="11" min="7" style="1" width="14"/>
    <col collapsed="false" customWidth="true" hidden="false" outlineLevel="0" max="12" min="12" style="1" width="12"/>
    <col collapsed="false" customWidth="true" hidden="false" outlineLevel="0" max="13" min="13" style="1" width="10"/>
    <col collapsed="false" customWidth="true" hidden="false" outlineLevel="0" max="14" min="14" style="1" width="3"/>
  </cols>
  <sheetData>
    <row r="1" customFormat="false" ht="15" hidden="false" customHeight="true" outlineLevel="0" collapsed="false">
      <c r="B1" s="10" t="s">
        <v>96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customFormat="false" ht="31.5" hidden="false" customHeight="true" outlineLevel="0" collapsed="false">
      <c r="B2" s="30" t="s">
        <v>97</v>
      </c>
      <c r="C2" s="30" t="s">
        <v>98</v>
      </c>
      <c r="D2" s="30" t="s">
        <v>99</v>
      </c>
      <c r="E2" s="30" t="s">
        <v>100</v>
      </c>
      <c r="F2" s="30" t="s">
        <v>101</v>
      </c>
      <c r="G2" s="30" t="s">
        <v>102</v>
      </c>
      <c r="H2" s="30" t="s">
        <v>103</v>
      </c>
      <c r="I2" s="30" t="s">
        <v>104</v>
      </c>
      <c r="J2" s="30" t="s">
        <v>105</v>
      </c>
      <c r="K2" s="30" t="s">
        <v>106</v>
      </c>
      <c r="L2" s="30" t="s">
        <v>107</v>
      </c>
      <c r="M2" s="30" t="s">
        <v>108</v>
      </c>
    </row>
    <row r="3" customFormat="false" ht="19.5" hidden="false" customHeight="true" outlineLevel="0" collapsed="false">
      <c r="B3" s="31" t="s">
        <v>109</v>
      </c>
      <c r="C3" s="7" t="s">
        <v>110</v>
      </c>
      <c r="D3" s="32" t="s">
        <v>111</v>
      </c>
      <c r="E3" s="32" t="s">
        <v>112</v>
      </c>
      <c r="F3" s="13" t="n">
        <v>30000000</v>
      </c>
      <c r="G3" s="13" t="n">
        <v>32000000</v>
      </c>
      <c r="H3" s="33" t="n">
        <v>38000000</v>
      </c>
      <c r="I3" s="33" t="n">
        <v>48000000</v>
      </c>
      <c r="J3" s="34" t="n">
        <v>62000000</v>
      </c>
      <c r="K3" s="34" t="n">
        <v>75000000</v>
      </c>
      <c r="L3" s="35" t="n">
        <f aca="false">H3/F3</f>
        <v>1.26666666666667</v>
      </c>
      <c r="M3" s="35" t="n">
        <f aca="false">K3/F3</f>
        <v>2.5</v>
      </c>
    </row>
    <row r="4" customFormat="false" ht="19.5" hidden="false" customHeight="true" outlineLevel="0" collapsed="false">
      <c r="B4" s="36" t="s">
        <v>113</v>
      </c>
      <c r="C4" s="21" t="s">
        <v>114</v>
      </c>
      <c r="D4" s="37" t="s">
        <v>115</v>
      </c>
      <c r="E4" s="37" t="s">
        <v>112</v>
      </c>
      <c r="F4" s="22" t="n">
        <v>22000000</v>
      </c>
      <c r="G4" s="38" t="s">
        <v>116</v>
      </c>
      <c r="H4" s="33" t="n">
        <v>23000000</v>
      </c>
      <c r="I4" s="33" t="n">
        <v>28000000</v>
      </c>
      <c r="J4" s="34" t="n">
        <v>34000000</v>
      </c>
      <c r="K4" s="34" t="n">
        <v>40000000</v>
      </c>
      <c r="L4" s="39" t="n">
        <f aca="false">H4/F4</f>
        <v>1.04545454545455</v>
      </c>
      <c r="M4" s="39" t="n">
        <f aca="false">K4/F4</f>
        <v>1.81818181818182</v>
      </c>
    </row>
    <row r="5" customFormat="false" ht="19.5" hidden="false" customHeight="true" outlineLevel="0" collapsed="false">
      <c r="B5" s="31" t="s">
        <v>117</v>
      </c>
      <c r="C5" s="7" t="s">
        <v>118</v>
      </c>
      <c r="D5" s="32" t="s">
        <v>119</v>
      </c>
      <c r="E5" s="32" t="s">
        <v>112</v>
      </c>
      <c r="F5" s="13" t="n">
        <v>15000000</v>
      </c>
      <c r="G5" s="40" t="s">
        <v>116</v>
      </c>
      <c r="H5" s="33" t="n">
        <v>15000000</v>
      </c>
      <c r="I5" s="33" t="n">
        <v>18000000</v>
      </c>
      <c r="J5" s="34" t="n">
        <v>21000000</v>
      </c>
      <c r="K5" s="34" t="n">
        <v>24000000</v>
      </c>
      <c r="L5" s="35" t="n">
        <f aca="false">H5/F5</f>
        <v>1</v>
      </c>
      <c r="M5" s="35" t="n">
        <f aca="false">K5/F5</f>
        <v>1.6</v>
      </c>
    </row>
    <row r="6" customFormat="false" ht="19.5" hidden="false" customHeight="true" outlineLevel="0" collapsed="false">
      <c r="B6" s="36" t="s">
        <v>120</v>
      </c>
      <c r="C6" s="21" t="s">
        <v>121</v>
      </c>
      <c r="D6" s="37" t="s">
        <v>122</v>
      </c>
      <c r="E6" s="37" t="s">
        <v>112</v>
      </c>
      <c r="F6" s="22" t="n">
        <v>10000000</v>
      </c>
      <c r="G6" s="38" t="s">
        <v>116</v>
      </c>
      <c r="H6" s="33" t="n">
        <v>10000000</v>
      </c>
      <c r="I6" s="33" t="n">
        <v>12000000</v>
      </c>
      <c r="J6" s="34" t="n">
        <v>14000000</v>
      </c>
      <c r="K6" s="34" t="n">
        <v>16000000</v>
      </c>
      <c r="L6" s="39" t="n">
        <f aca="false">H6/F6</f>
        <v>1</v>
      </c>
      <c r="M6" s="39" t="n">
        <f aca="false">K6/F6</f>
        <v>1.6</v>
      </c>
    </row>
    <row r="7" customFormat="false" ht="19.5" hidden="false" customHeight="true" outlineLevel="0" collapsed="false">
      <c r="B7" s="26" t="s">
        <v>123</v>
      </c>
      <c r="F7" s="28" t="n">
        <f aca="false">SUM(F3:F6)</f>
        <v>77000000</v>
      </c>
      <c r="G7" s="28" t="n">
        <f aca="false">SUM(G3:G6)</f>
        <v>32000000</v>
      </c>
      <c r="H7" s="28" t="n">
        <f aca="false">SUM(H3:H6)</f>
        <v>86000000</v>
      </c>
      <c r="I7" s="28" t="n">
        <f aca="false">SUM(I3:I6)</f>
        <v>106000000</v>
      </c>
      <c r="J7" s="28" t="n">
        <f aca="false">SUM(J3:J6)</f>
        <v>131000000</v>
      </c>
      <c r="K7" s="28" t="n">
        <f aca="false">SUM(K3:K6)</f>
        <v>155000000</v>
      </c>
      <c r="L7" s="41" t="n">
        <f aca="false">H7/F7</f>
        <v>1.11688311688312</v>
      </c>
      <c r="M7" s="41" t="n">
        <f aca="false">K7/F7</f>
        <v>2.01298701298701</v>
      </c>
    </row>
  </sheetData>
  <mergeCells count="1">
    <mergeCell ref="B1:M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95C"/>
    <pageSetUpPr fitToPage="false"/>
  </sheetPr>
  <dimension ref="B1:G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6"/>
    <col collapsed="false" customWidth="true" hidden="false" outlineLevel="0" max="7" min="3" style="1" width="14"/>
    <col collapsed="false" customWidth="true" hidden="false" outlineLevel="0" max="8" min="8" style="1" width="3"/>
  </cols>
  <sheetData>
    <row r="1" customFormat="false" ht="15" hidden="false" customHeight="true" outlineLevel="0" collapsed="false">
      <c r="B1" s="10" t="s">
        <v>124</v>
      </c>
      <c r="C1" s="10"/>
      <c r="D1" s="10"/>
      <c r="E1" s="10"/>
      <c r="F1" s="10"/>
      <c r="G1" s="10"/>
    </row>
    <row r="2" customFormat="false" ht="18" hidden="false" customHeight="true" outlineLevel="0" collapsed="false">
      <c r="B2" s="5"/>
      <c r="C2" s="5" t="s">
        <v>125</v>
      </c>
      <c r="D2" s="5" t="s">
        <v>126</v>
      </c>
      <c r="E2" s="42" t="s">
        <v>127</v>
      </c>
      <c r="F2" s="42" t="s">
        <v>128</v>
      </c>
      <c r="G2" s="42" t="s">
        <v>129</v>
      </c>
    </row>
    <row r="3" customFormat="false" ht="15" hidden="false" customHeight="true" outlineLevel="0" collapsed="false">
      <c r="B3" s="11" t="s">
        <v>130</v>
      </c>
      <c r="C3" s="11"/>
      <c r="D3" s="11"/>
      <c r="E3" s="11"/>
      <c r="F3" s="11"/>
      <c r="G3" s="11"/>
    </row>
    <row r="4" customFormat="false" ht="18" hidden="false" customHeight="true" outlineLevel="0" collapsed="false">
      <c r="B4" s="11" t="s">
        <v>131</v>
      </c>
      <c r="C4" s="11"/>
      <c r="D4" s="11"/>
      <c r="E4" s="11"/>
      <c r="F4" s="11"/>
      <c r="G4" s="11"/>
    </row>
    <row r="5" customFormat="false" ht="18" hidden="false" customHeight="true" outlineLevel="0" collapsed="false">
      <c r="B5" s="43" t="s">
        <v>132</v>
      </c>
      <c r="C5" s="22" t="n">
        <v>2000000</v>
      </c>
      <c r="D5" s="22" t="n">
        <v>9000000</v>
      </c>
      <c r="E5" s="44" t="n">
        <v>20000000</v>
      </c>
      <c r="F5" s="44" t="n">
        <v>25000000</v>
      </c>
      <c r="G5" s="44" t="n">
        <v>1000000</v>
      </c>
    </row>
    <row r="6" customFormat="false" ht="18" hidden="false" customHeight="true" outlineLevel="0" collapsed="false">
      <c r="B6" s="6" t="s">
        <v>133</v>
      </c>
      <c r="C6" s="13"/>
      <c r="D6" s="13"/>
      <c r="E6" s="44"/>
      <c r="F6" s="44"/>
      <c r="G6" s="44"/>
    </row>
    <row r="7" customFormat="false" ht="18" hidden="false" customHeight="true" outlineLevel="0" collapsed="false">
      <c r="B7" s="43" t="s">
        <v>134</v>
      </c>
      <c r="C7" s="22"/>
      <c r="D7" s="22"/>
      <c r="E7" s="44" t="n">
        <v>500000</v>
      </c>
      <c r="F7" s="44" t="n">
        <v>500000</v>
      </c>
      <c r="G7" s="44" t="n">
        <v>500000</v>
      </c>
    </row>
    <row r="8" customFormat="false" ht="18" hidden="false" customHeight="true" outlineLevel="0" collapsed="false">
      <c r="B8" s="45" t="s">
        <v>135</v>
      </c>
      <c r="C8" s="28" t="n">
        <f aca="false">SUM(C5:C7)</f>
        <v>2000000</v>
      </c>
      <c r="D8" s="28" t="n">
        <f aca="false">SUM(D5:D7)</f>
        <v>9000000</v>
      </c>
      <c r="E8" s="28" t="n">
        <f aca="false">SUM(E5:E7)</f>
        <v>20500000</v>
      </c>
      <c r="F8" s="28" t="n">
        <f aca="false">SUM(F5:F7)</f>
        <v>25500000</v>
      </c>
      <c r="G8" s="28" t="n">
        <f aca="false">SUM(G5:G7)</f>
        <v>1500000</v>
      </c>
    </row>
    <row r="9" customFormat="false" ht="18" hidden="false" customHeight="true" outlineLevel="0" collapsed="false">
      <c r="B9" s="11" t="s">
        <v>136</v>
      </c>
      <c r="C9" s="11"/>
      <c r="D9" s="11"/>
      <c r="E9" s="11"/>
      <c r="F9" s="11"/>
      <c r="G9" s="11"/>
    </row>
    <row r="10" customFormat="false" ht="18" hidden="false" customHeight="true" outlineLevel="0" collapsed="false">
      <c r="B10" s="6" t="s">
        <v>137</v>
      </c>
      <c r="C10" s="13" t="n">
        <v>1500000</v>
      </c>
      <c r="D10" s="13" t="n">
        <v>3000000</v>
      </c>
      <c r="E10" s="44" t="n">
        <v>3000000</v>
      </c>
      <c r="F10" s="44" t="n">
        <v>3000000</v>
      </c>
      <c r="G10" s="44" t="n">
        <v>3000000</v>
      </c>
    </row>
    <row r="11" customFormat="false" ht="18" hidden="false" customHeight="true" outlineLevel="0" collapsed="false">
      <c r="B11" s="43" t="s">
        <v>138</v>
      </c>
      <c r="C11" s="22" t="n">
        <v>100000</v>
      </c>
      <c r="D11" s="22" t="n">
        <v>200000</v>
      </c>
      <c r="E11" s="44" t="n">
        <v>200000</v>
      </c>
      <c r="F11" s="44" t="n">
        <v>200000</v>
      </c>
      <c r="G11" s="44" t="n">
        <v>200000</v>
      </c>
    </row>
    <row r="12" customFormat="false" ht="18" hidden="false" customHeight="true" outlineLevel="0" collapsed="false">
      <c r="B12" s="6" t="s">
        <v>139</v>
      </c>
      <c r="C12" s="13" t="n">
        <v>80000</v>
      </c>
      <c r="D12" s="13" t="n">
        <v>120000</v>
      </c>
      <c r="E12" s="44" t="n">
        <v>125000</v>
      </c>
      <c r="F12" s="44" t="n">
        <v>130000</v>
      </c>
      <c r="G12" s="44" t="n">
        <v>135000</v>
      </c>
    </row>
    <row r="13" customFormat="false" ht="18" hidden="false" customHeight="true" outlineLevel="0" collapsed="false">
      <c r="B13" s="45" t="s">
        <v>140</v>
      </c>
      <c r="C13" s="28" t="n">
        <f aca="false">SUM(C10:C12)</f>
        <v>1680000</v>
      </c>
      <c r="D13" s="28" t="n">
        <f aca="false">SUM(D10:D12)</f>
        <v>3320000</v>
      </c>
      <c r="E13" s="28" t="n">
        <f aca="false">SUM(E10:E12)</f>
        <v>3325000</v>
      </c>
      <c r="F13" s="28" t="n">
        <f aca="false">SUM(F10:F12)</f>
        <v>3330000</v>
      </c>
      <c r="G13" s="28" t="n">
        <f aca="false">SUM(G10:G12)</f>
        <v>3335000</v>
      </c>
    </row>
    <row r="14" customFormat="false" ht="18" hidden="false" customHeight="true" outlineLevel="0" collapsed="false">
      <c r="B14" s="26" t="s">
        <v>141</v>
      </c>
      <c r="C14" s="46" t="n">
        <f aca="false">C8-C13</f>
        <v>320000</v>
      </c>
      <c r="D14" s="46" t="n">
        <f aca="false">D8-D13</f>
        <v>5680000</v>
      </c>
      <c r="E14" s="46" t="n">
        <f aca="false">E8-E13</f>
        <v>17175000</v>
      </c>
      <c r="F14" s="46" t="n">
        <f aca="false">F8-F13</f>
        <v>22170000</v>
      </c>
      <c r="G14" s="46" t="n">
        <f aca="false">G8-G13</f>
        <v>-1835000</v>
      </c>
    </row>
    <row r="16" customFormat="false" ht="15" hidden="false" customHeight="true" outlineLevel="0" collapsed="false">
      <c r="B16" s="11" t="s">
        <v>142</v>
      </c>
      <c r="C16" s="11"/>
      <c r="D16" s="11"/>
      <c r="E16" s="11"/>
      <c r="F16" s="11"/>
      <c r="G16" s="11"/>
    </row>
    <row r="17" customFormat="false" ht="15" hidden="false" customHeight="true" outlineLevel="0" collapsed="false">
      <c r="B17" s="47" t="s">
        <v>143</v>
      </c>
      <c r="C17" s="48" t="s">
        <v>144</v>
      </c>
      <c r="D17" s="48" t="s">
        <v>145</v>
      </c>
      <c r="E17" s="49" t="s">
        <v>146</v>
      </c>
      <c r="F17" s="49" t="s">
        <v>147</v>
      </c>
      <c r="G17" s="49" t="s">
        <v>148</v>
      </c>
    </row>
    <row r="18" customFormat="false" ht="18" hidden="false" customHeight="true" outlineLevel="0" collapsed="false">
      <c r="B18" s="6" t="s">
        <v>149</v>
      </c>
      <c r="C18" s="50" t="n">
        <v>38000000</v>
      </c>
      <c r="D18" s="50" t="n">
        <v>88000000</v>
      </c>
      <c r="E18" s="44" t="n">
        <v>97000000</v>
      </c>
      <c r="F18" s="44" t="n">
        <v>72000000</v>
      </c>
      <c r="G18" s="44" t="n">
        <v>62000000</v>
      </c>
    </row>
    <row r="19" customFormat="false" ht="18" hidden="false" customHeight="true" outlineLevel="0" collapsed="false">
      <c r="B19" s="43" t="s">
        <v>150</v>
      </c>
      <c r="C19" s="51" t="n">
        <v>37500000</v>
      </c>
      <c r="D19" s="51" t="n">
        <v>82500000</v>
      </c>
      <c r="E19" s="44" t="n">
        <v>82500000</v>
      </c>
      <c r="F19" s="44" t="n">
        <v>82500000</v>
      </c>
      <c r="G19" s="44" t="n">
        <v>82500000</v>
      </c>
    </row>
    <row r="20" customFormat="false" ht="18" hidden="false" customHeight="true" outlineLevel="0" collapsed="false">
      <c r="B20" s="6" t="s">
        <v>151</v>
      </c>
      <c r="C20" s="52" t="n">
        <v>0.25</v>
      </c>
      <c r="D20" s="52" t="n">
        <v>0.55</v>
      </c>
      <c r="E20" s="53" t="n">
        <v>0.55</v>
      </c>
      <c r="F20" s="53" t="n">
        <v>0.55</v>
      </c>
      <c r="G20" s="53" t="n">
        <v>0.55</v>
      </c>
    </row>
    <row r="21" customFormat="false" ht="18" hidden="false" customHeight="true" outlineLevel="0" collapsed="false">
      <c r="B21" s="43" t="s">
        <v>152</v>
      </c>
      <c r="C21" s="51"/>
      <c r="D21" s="51"/>
      <c r="E21" s="44" t="n">
        <v>8000000</v>
      </c>
      <c r="F21" s="44" t="n">
        <v>45000000</v>
      </c>
      <c r="G21" s="44" t="n">
        <v>30000000</v>
      </c>
    </row>
    <row r="22" customFormat="false" ht="18" hidden="false" customHeight="true" outlineLevel="0" collapsed="false">
      <c r="B22" s="6" t="s">
        <v>153</v>
      </c>
      <c r="C22" s="50"/>
      <c r="D22" s="50"/>
      <c r="E22" s="44" t="n">
        <v>8000000</v>
      </c>
      <c r="F22" s="44" t="n">
        <v>53000000</v>
      </c>
      <c r="G22" s="44" t="n">
        <v>83000000</v>
      </c>
    </row>
    <row r="23" customFormat="false" ht="18" hidden="false" customHeight="true" outlineLevel="0" collapsed="false">
      <c r="B23" s="43" t="s">
        <v>154</v>
      </c>
      <c r="C23" s="51" t="n">
        <v>32000000</v>
      </c>
      <c r="D23" s="51" t="n">
        <v>86000000</v>
      </c>
      <c r="E23" s="44" t="n">
        <v>106000000</v>
      </c>
      <c r="F23" s="44" t="n">
        <v>131000000</v>
      </c>
      <c r="G23" s="44" t="n">
        <v>155000000</v>
      </c>
    </row>
    <row r="24" customFormat="false" ht="18" hidden="false" customHeight="true" outlineLevel="0" collapsed="false">
      <c r="B24" s="6" t="s">
        <v>155</v>
      </c>
      <c r="C24" s="50" t="n">
        <v>38000000</v>
      </c>
      <c r="D24" s="50" t="n">
        <v>88000000</v>
      </c>
      <c r="E24" s="44" t="n">
        <v>105000000</v>
      </c>
      <c r="F24" s="44" t="n">
        <v>125000000</v>
      </c>
      <c r="G24" s="44" t="n">
        <v>145000000</v>
      </c>
    </row>
    <row r="25" customFormat="false" ht="18" hidden="false" customHeight="true" outlineLevel="0" collapsed="false">
      <c r="B25" s="43" t="s">
        <v>156</v>
      </c>
      <c r="C25" s="54" t="n">
        <v>1.01</v>
      </c>
      <c r="D25" s="54" t="n">
        <v>1.07</v>
      </c>
      <c r="E25" s="55" t="n">
        <v>1.27</v>
      </c>
      <c r="F25" s="55" t="n">
        <v>1.52</v>
      </c>
      <c r="G25" s="55" t="n">
        <v>1.76</v>
      </c>
    </row>
    <row r="26" customFormat="false" ht="18" hidden="false" customHeight="true" outlineLevel="0" collapsed="false">
      <c r="B26" s="6" t="s">
        <v>157</v>
      </c>
      <c r="C26" s="50" t="n">
        <v>1500000</v>
      </c>
      <c r="D26" s="50" t="n">
        <v>3000000</v>
      </c>
      <c r="E26" s="44" t="n">
        <v>3000000</v>
      </c>
      <c r="F26" s="44" t="n">
        <v>3000000</v>
      </c>
      <c r="G26" s="44" t="n">
        <v>3000000</v>
      </c>
    </row>
  </sheetData>
  <mergeCells count="5">
    <mergeCell ref="B1:G1"/>
    <mergeCell ref="B3:G3"/>
    <mergeCell ref="B4:G4"/>
    <mergeCell ref="B9:G9"/>
    <mergeCell ref="B16:G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565C0"/>
    <pageSetUpPr fitToPage="false"/>
  </sheetPr>
  <dimension ref="B1:K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10" min="3" style="1" width="14"/>
    <col collapsed="false" customWidth="true" hidden="false" outlineLevel="0" max="11" min="11" style="1" width="3"/>
  </cols>
  <sheetData>
    <row r="1" customFormat="false" ht="15" hidden="false" customHeight="true" outlineLevel="0" collapsed="false">
      <c r="B1" s="10" t="s">
        <v>158</v>
      </c>
      <c r="C1" s="10"/>
      <c r="D1" s="10"/>
      <c r="E1" s="10"/>
      <c r="F1" s="10"/>
      <c r="G1" s="10"/>
      <c r="H1" s="10"/>
      <c r="I1" s="10"/>
      <c r="J1" s="10"/>
    </row>
    <row r="2" customFormat="false" ht="36" hidden="false" customHeight="true" outlineLevel="0" collapsed="false">
      <c r="B2" s="30" t="s">
        <v>68</v>
      </c>
      <c r="C2" s="30" t="s">
        <v>70</v>
      </c>
      <c r="D2" s="30" t="s">
        <v>71</v>
      </c>
      <c r="E2" s="30" t="s">
        <v>159</v>
      </c>
      <c r="F2" s="30" t="s">
        <v>160</v>
      </c>
      <c r="G2" s="30" t="s">
        <v>161</v>
      </c>
      <c r="H2" s="30" t="s">
        <v>77</v>
      </c>
      <c r="I2" s="30" t="s">
        <v>162</v>
      </c>
      <c r="J2" s="30" t="s">
        <v>163</v>
      </c>
      <c r="K2" s="30" t="s">
        <v>164</v>
      </c>
    </row>
    <row r="3" customFormat="false" ht="18" hidden="false" customHeight="true" outlineLevel="0" collapsed="false">
      <c r="B3" s="31" t="s">
        <v>79</v>
      </c>
      <c r="C3" s="50" t="n">
        <v>30000000</v>
      </c>
      <c r="D3" s="18" t="n">
        <f aca="false">C3/C$11</f>
        <v>0.2</v>
      </c>
      <c r="E3" s="13" t="n">
        <v>11100000</v>
      </c>
      <c r="F3" s="13" t="n">
        <v>5400000</v>
      </c>
      <c r="G3" s="44" t="n">
        <v>0</v>
      </c>
      <c r="H3" s="20" t="n">
        <f aca="false">E3+F3+G3</f>
        <v>16500000</v>
      </c>
      <c r="I3" s="44" t="n">
        <v>16600000</v>
      </c>
      <c r="J3" s="50" t="n">
        <v>17600000</v>
      </c>
      <c r="K3" s="44" t="n">
        <v>12400000</v>
      </c>
    </row>
    <row r="4" customFormat="false" ht="18" hidden="false" customHeight="true" outlineLevel="0" collapsed="false">
      <c r="B4" s="36" t="s">
        <v>81</v>
      </c>
      <c r="C4" s="51" t="n">
        <v>25000000</v>
      </c>
      <c r="D4" s="23" t="n">
        <f aca="false">C4/C$11</f>
        <v>0.166666666666667</v>
      </c>
      <c r="E4" s="22" t="n">
        <v>9250000</v>
      </c>
      <c r="F4" s="22" t="n">
        <v>4500000</v>
      </c>
      <c r="G4" s="44" t="n">
        <v>0</v>
      </c>
      <c r="H4" s="25" t="n">
        <f aca="false">E4+F4+G4</f>
        <v>13750000</v>
      </c>
      <c r="I4" s="44" t="n">
        <v>13833333</v>
      </c>
      <c r="J4" s="51" t="n">
        <v>14666667</v>
      </c>
      <c r="K4" s="44" t="n">
        <v>10333333</v>
      </c>
    </row>
    <row r="5" customFormat="false" ht="18" hidden="false" customHeight="true" outlineLevel="0" collapsed="false">
      <c r="B5" s="31" t="s">
        <v>83</v>
      </c>
      <c r="C5" s="50" t="n">
        <v>25000000</v>
      </c>
      <c r="D5" s="18" t="n">
        <f aca="false">C5/C$11</f>
        <v>0.166666666666667</v>
      </c>
      <c r="E5" s="13" t="n">
        <v>9250000</v>
      </c>
      <c r="F5" s="13" t="n">
        <v>4500000</v>
      </c>
      <c r="G5" s="44" t="n">
        <v>0</v>
      </c>
      <c r="H5" s="20" t="n">
        <f aca="false">E5+F5+G5</f>
        <v>13750000</v>
      </c>
      <c r="I5" s="44" t="n">
        <v>13833333</v>
      </c>
      <c r="J5" s="50" t="n">
        <v>14666667</v>
      </c>
      <c r="K5" s="44" t="n">
        <v>10333333</v>
      </c>
    </row>
    <row r="6" customFormat="false" ht="18" hidden="false" customHeight="true" outlineLevel="0" collapsed="false">
      <c r="B6" s="36" t="s">
        <v>85</v>
      </c>
      <c r="C6" s="51" t="n">
        <v>20000000</v>
      </c>
      <c r="D6" s="23" t="n">
        <f aca="false">C6/C$11</f>
        <v>0.133333333333333</v>
      </c>
      <c r="E6" s="22" t="n">
        <v>7400000</v>
      </c>
      <c r="F6" s="22" t="n">
        <v>3600000</v>
      </c>
      <c r="G6" s="44" t="n">
        <v>0</v>
      </c>
      <c r="H6" s="25" t="n">
        <f aca="false">E6+F6+G6</f>
        <v>11000000</v>
      </c>
      <c r="I6" s="44" t="n">
        <v>11066667</v>
      </c>
      <c r="J6" s="51" t="n">
        <v>11733333</v>
      </c>
      <c r="K6" s="44" t="n">
        <v>8266667</v>
      </c>
    </row>
    <row r="7" customFormat="false" ht="18" hidden="false" customHeight="true" outlineLevel="0" collapsed="false">
      <c r="B7" s="31" t="s">
        <v>87</v>
      </c>
      <c r="C7" s="50" t="n">
        <v>20000000</v>
      </c>
      <c r="D7" s="18" t="n">
        <f aca="false">C7/C$11</f>
        <v>0.133333333333333</v>
      </c>
      <c r="E7" s="13" t="n">
        <v>7400000</v>
      </c>
      <c r="F7" s="13" t="n">
        <v>3600000</v>
      </c>
      <c r="G7" s="44" t="n">
        <v>0</v>
      </c>
      <c r="H7" s="20" t="n">
        <f aca="false">E7+F7+G7</f>
        <v>11000000</v>
      </c>
      <c r="I7" s="44" t="n">
        <v>11066667</v>
      </c>
      <c r="J7" s="50" t="n">
        <v>11733333</v>
      </c>
      <c r="K7" s="44" t="n">
        <v>8266667</v>
      </c>
    </row>
    <row r="8" customFormat="false" ht="18" hidden="false" customHeight="true" outlineLevel="0" collapsed="false">
      <c r="B8" s="36" t="s">
        <v>89</v>
      </c>
      <c r="C8" s="51" t="n">
        <v>15000000</v>
      </c>
      <c r="D8" s="23" t="n">
        <f aca="false">C8/C$11</f>
        <v>0.1</v>
      </c>
      <c r="E8" s="22" t="n">
        <v>5550000</v>
      </c>
      <c r="F8" s="22" t="n">
        <v>2700000</v>
      </c>
      <c r="G8" s="44" t="n">
        <v>0</v>
      </c>
      <c r="H8" s="25" t="n">
        <f aca="false">E8+F8+G8</f>
        <v>8250000</v>
      </c>
      <c r="I8" s="44" t="n">
        <v>8300000</v>
      </c>
      <c r="J8" s="51" t="n">
        <v>8800000</v>
      </c>
      <c r="K8" s="44" t="n">
        <v>6200000</v>
      </c>
    </row>
    <row r="9" customFormat="false" ht="18" hidden="false" customHeight="true" outlineLevel="0" collapsed="false">
      <c r="B9" s="31" t="s">
        <v>91</v>
      </c>
      <c r="C9" s="50" t="n">
        <v>10000000</v>
      </c>
      <c r="D9" s="18" t="n">
        <f aca="false">C9/C$11</f>
        <v>0.0666666666666667</v>
      </c>
      <c r="E9" s="13" t="n">
        <v>3700000</v>
      </c>
      <c r="F9" s="13" t="n">
        <v>1800000</v>
      </c>
      <c r="G9" s="44" t="n">
        <v>0</v>
      </c>
      <c r="H9" s="20" t="n">
        <f aca="false">E9+F9+G9</f>
        <v>5500000</v>
      </c>
      <c r="I9" s="44" t="n">
        <v>5533333</v>
      </c>
      <c r="J9" s="50" t="n">
        <v>5866667</v>
      </c>
      <c r="K9" s="44" t="n">
        <v>4133333</v>
      </c>
    </row>
    <row r="10" customFormat="false" ht="18" hidden="false" customHeight="true" outlineLevel="0" collapsed="false">
      <c r="B10" s="36" t="s">
        <v>93</v>
      </c>
      <c r="C10" s="51" t="n">
        <v>5000000</v>
      </c>
      <c r="D10" s="23" t="n">
        <f aca="false">C10/C$11</f>
        <v>0.0333333333333333</v>
      </c>
      <c r="E10" s="22" t="n">
        <v>1850000</v>
      </c>
      <c r="F10" s="22" t="n">
        <v>900000</v>
      </c>
      <c r="G10" s="44" t="n">
        <v>0</v>
      </c>
      <c r="H10" s="25" t="n">
        <f aca="false">E10+F10+G10</f>
        <v>2750000</v>
      </c>
      <c r="I10" s="44" t="n">
        <v>2766667</v>
      </c>
      <c r="J10" s="51" t="n">
        <v>2933333</v>
      </c>
      <c r="K10" s="44" t="n">
        <v>2066667</v>
      </c>
    </row>
    <row r="11" customFormat="false" ht="19.5" hidden="false" customHeight="true" outlineLevel="0" collapsed="false">
      <c r="B11" s="26" t="s">
        <v>95</v>
      </c>
      <c r="C11" s="28" t="n">
        <f aca="false">SUM(C3:C10)</f>
        <v>150000000</v>
      </c>
      <c r="D11" s="29" t="n">
        <f aca="false">100%</f>
        <v>1</v>
      </c>
      <c r="E11" s="28" t="n">
        <f aca="false">SUM(E3:E10)</f>
        <v>55500000</v>
      </c>
      <c r="F11" s="28" t="n">
        <f aca="false">SUM(F3:F10)</f>
        <v>27000000</v>
      </c>
      <c r="G11" s="28" t="n">
        <f aca="false">SUM(G3:G10)</f>
        <v>0</v>
      </c>
      <c r="H11" s="28" t="n">
        <f aca="false">SUM(H3:H10)</f>
        <v>82500000</v>
      </c>
      <c r="I11" s="28" t="n">
        <f aca="false">SUM(I3:I10)</f>
        <v>83000000</v>
      </c>
      <c r="J11" s="28" t="n">
        <f aca="false">SUM(J3:J10)</f>
        <v>88000000</v>
      </c>
      <c r="K11" s="28" t="n">
        <f aca="false">SUM(K3:K10)</f>
        <v>62000000</v>
      </c>
    </row>
  </sheetData>
  <mergeCells count="1">
    <mergeCell ref="B1:J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2026-04-29T13:31:31Z</dcterms:created>
  <dc:creator>openpyxl</dc:creator>
  <dc:description/>
  <dc:language>en-US</dc:language>
  <cp:lastModifiedBy/>
  <dcterms:modified xsi:type="dcterms:W3CDTF">2026-04-29T13:31:43Z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